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hares0\accw-one\Financial Support\New Structure\2023-24\USL\"/>
    </mc:Choice>
  </mc:AlternateContent>
  <xr:revisionPtr revIDLastSave="0" documentId="13_ncr:1_{BE55C06F-0412-4AF0-AE1F-806E0512D509}" xr6:coauthVersionLast="47" xr6:coauthVersionMax="47" xr10:uidLastSave="{00000000-0000-0000-0000-000000000000}"/>
  <bookViews>
    <workbookView xWindow="-120" yWindow="-120" windowWidth="20730" windowHeight="11160" xr2:uid="{00000000-000D-0000-FFFF-FFFF00000000}"/>
  </bookViews>
  <sheets>
    <sheet name="CoA" sheetId="3" r:id="rId1"/>
  </sheets>
  <definedNames>
    <definedName name="_xlnm.Print_Area" localSheetId="0">CoA!$A$39:$D$48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5" i="3" l="1"/>
  <c r="K35" i="3"/>
  <c r="C45" i="3" l="1"/>
  <c r="C57" i="3" l="1"/>
  <c r="C61" i="3" s="1"/>
  <c r="M34" i="3" l="1"/>
  <c r="M36" i="3"/>
  <c r="M37" i="3"/>
  <c r="M38" i="3"/>
  <c r="M39" i="3"/>
  <c r="M40" i="3"/>
  <c r="M33" i="3"/>
  <c r="K34" i="3"/>
  <c r="K36" i="3"/>
  <c r="K37" i="3"/>
  <c r="K38" i="3"/>
  <c r="K39" i="3"/>
  <c r="K40" i="3"/>
  <c r="K33" i="3"/>
  <c r="I47" i="3"/>
  <c r="M47" i="3" l="1"/>
  <c r="C29" i="3" s="1"/>
  <c r="K47" i="3"/>
  <c r="C34" i="3" l="1"/>
  <c r="C36" i="3" s="1"/>
  <c r="C5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Sterling, Inez</author>
  </authors>
  <commentList>
    <comment ref="B44" authorId="0" shapeId="0" xr:uid="{050E21EC-0E5C-4F96-8320-EAB3ABED514B}">
      <text>
        <r>
          <rPr>
            <b/>
            <sz val="9"/>
            <color indexed="81"/>
            <rFont val="Tahoma"/>
            <family val="2"/>
          </rPr>
          <t>Sterling, Inez:</t>
        </r>
        <r>
          <rPr>
            <sz val="9"/>
            <color indexed="81"/>
            <rFont val="Tahoma"/>
            <family val="2"/>
          </rPr>
          <t xml:space="preserve">
ONLY ENTER FOR UNDERGRADUATES ONLY EFFECTS SUB LOAN
</t>
        </r>
      </text>
    </comment>
  </commentList>
</comments>
</file>

<file path=xl/sharedStrings.xml><?xml version="1.0" encoding="utf-8"?>
<sst xmlns="http://schemas.openxmlformats.org/spreadsheetml/2006/main" count="69" uniqueCount="57">
  <si>
    <t>Total</t>
  </si>
  <si>
    <t>Insurance</t>
  </si>
  <si>
    <t>Accommodation</t>
  </si>
  <si>
    <t>weeks:</t>
  </si>
  <si>
    <t>Postgraduate</t>
  </si>
  <si>
    <t>Undergraduate</t>
  </si>
  <si>
    <t>weekly</t>
  </si>
  <si>
    <t>US Loans - Cost of Attendance Calculator</t>
  </si>
  <si>
    <t>Study and Living Expenses</t>
  </si>
  <si>
    <t>Tuition Fees</t>
  </si>
  <si>
    <t>Cost of Attendance (COA) in USD</t>
  </si>
  <si>
    <t>Enter amount of total aid in GBP</t>
  </si>
  <si>
    <t>Enter amount of total aid in USD</t>
  </si>
  <si>
    <t>Aid in USD plus aid in GBP converted to USD</t>
  </si>
  <si>
    <t>Click dropdown to select</t>
  </si>
  <si>
    <t>Independent UG 3rd year or above</t>
  </si>
  <si>
    <t>Independent UG 2nd year</t>
  </si>
  <si>
    <t>Independent UG 1st year</t>
  </si>
  <si>
    <t>Dependent UG 3rd yr or above</t>
  </si>
  <si>
    <t>Dependent UG 2nd yr</t>
  </si>
  <si>
    <t>Dependent UG 1st yr</t>
  </si>
  <si>
    <t>Total Cost of Attendance (COA) in GBP</t>
  </si>
  <si>
    <t>Exchange Rate</t>
  </si>
  <si>
    <t>Level of Study</t>
  </si>
  <si>
    <t>Social activities</t>
  </si>
  <si>
    <t>Food</t>
  </si>
  <si>
    <t>Personal costs</t>
  </si>
  <si>
    <t>NHS</t>
  </si>
  <si>
    <t>Please note that these figures represent the maximum cost of attendance. This means you can apply for less than these amounts but not more.</t>
  </si>
  <si>
    <t>London travel</t>
  </si>
  <si>
    <t xml:space="preserve">International flights </t>
  </si>
  <si>
    <t>Student visa application</t>
  </si>
  <si>
    <t>Surname</t>
  </si>
  <si>
    <t>First name</t>
  </si>
  <si>
    <t>US permanent address</t>
  </si>
  <si>
    <t>City Student number</t>
  </si>
  <si>
    <t>City Course</t>
  </si>
  <si>
    <t>Additional funding</t>
  </si>
  <si>
    <t>Total Expected Additional in USD</t>
  </si>
  <si>
    <t>STEP 1 : Enter your details, study level and tuition fees</t>
  </si>
  <si>
    <t xml:space="preserve">Cost of Attendance </t>
  </si>
  <si>
    <t>Estimate unsubsidised/subsidised entitlement</t>
  </si>
  <si>
    <t>Estimate Grad/Parent Plus Loan entitlement</t>
  </si>
  <si>
    <t>STEP 2 : Enter information about scholarship, grants, VA funding and any funding that you are expecting</t>
  </si>
  <si>
    <t>Maximum Direct Loan entitlement</t>
  </si>
  <si>
    <t>STEP 3: Direct Loan Entitlement</t>
  </si>
  <si>
    <t>For undergraduates select year and status</t>
  </si>
  <si>
    <t>Please follow STEPS 1-3 to calculate your estimate US Student Loan entitlement. Please only make adjustments to the yellow cells. All other cells will adjust accordingly.</t>
  </si>
  <si>
    <t>Estimated Family Contribution (EFC)</t>
  </si>
  <si>
    <t>ENTER ONLY FOR UNDERGRADUATES</t>
  </si>
  <si>
    <t>Household</t>
  </si>
  <si>
    <t>Enter the total amount of loan you wish to request in USD (must not exceed max entitlement above)</t>
  </si>
  <si>
    <t>DoB dd/mm/yy</t>
  </si>
  <si>
    <t>One off costs</t>
  </si>
  <si>
    <t>Course materials/ computing</t>
  </si>
  <si>
    <t xml:space="preserve"> Study and weekly costs 2023/24</t>
  </si>
  <si>
    <t>Please note: All US Student Loans must be disbursed in three termly instalments.  The 1.4 is an estimate exchange rate, the actual exchange rate can only be confirmed once the student loan funds have been received at each disbursement.  The Estimated Family Contribution (EFC) from your Student Aid Report will effect the value of your US Loan entitlement. This is an estimate of your student loan entitlement only, to apply for US Student Loans at City you must now complete and submit the US Student Loans Application Form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</si>
</sst>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
    <numFmt numFmtId="165" formatCode="[$$-409]#,##0"/>
    <numFmt numFmtId="166" formatCode="#,##0.0"/>
  </numFmts>
  <fonts count="29" x14ac:knownFonts="1">
    <font>
      <sz val="11"/>
      <color theme="1"/>
      <name val="Calibri"/>
      <family val="2"/>
      <scheme val="minor"/>
    </font>
    <font>
      <sz val="11"/>
      <color theme="0"/>
      <name val="Calibri"/>
      <family val="2"/>
      <scheme val="minor"/>
    </font>
    <font>
      <sz val="14"/>
      <color theme="1"/>
      <name val="Calibri"/>
      <family val="2"/>
      <scheme val="minor"/>
    </font>
    <font>
      <u/>
      <sz val="14"/>
      <name val="Calibri"/>
      <family val="2"/>
      <scheme val="minor"/>
    </font>
    <font>
      <sz val="14"/>
      <name val="Calibri"/>
      <family val="2"/>
      <scheme val="minor"/>
    </font>
    <font>
      <i/>
      <sz val="12"/>
      <name val="Calibri"/>
      <family val="2"/>
      <scheme val="minor"/>
    </font>
    <font>
      <i/>
      <sz val="12"/>
      <color theme="1"/>
      <name val="Calibri"/>
      <family val="2"/>
      <scheme val="minor"/>
    </font>
    <font>
      <b/>
      <sz val="15"/>
      <color rgb="FF000000"/>
      <name val="Calibri"/>
      <family val="2"/>
      <scheme val="minor"/>
    </font>
    <font>
      <b/>
      <sz val="14"/>
      <color theme="1"/>
      <name val="Calibri"/>
      <family val="2"/>
      <scheme val="minor"/>
    </font>
    <font>
      <sz val="10"/>
      <color theme="1"/>
      <name val="Calibri"/>
      <family val="2"/>
      <scheme val="minor"/>
    </font>
    <font>
      <i/>
      <sz val="14"/>
      <color theme="1"/>
      <name val="Calibri"/>
      <family val="2"/>
      <scheme val="minor"/>
    </font>
    <font>
      <b/>
      <i/>
      <sz val="17"/>
      <color theme="1"/>
      <name val="Calibri"/>
      <family val="2"/>
      <scheme val="minor"/>
    </font>
    <font>
      <b/>
      <i/>
      <sz val="10"/>
      <color theme="1"/>
      <name val="Calibri"/>
      <family val="2"/>
      <scheme val="minor"/>
    </font>
    <font>
      <sz val="14"/>
      <color theme="0"/>
      <name val="Calibri"/>
      <family val="2"/>
      <scheme val="minor"/>
    </font>
    <font>
      <sz val="10"/>
      <color theme="0"/>
      <name val="Calibri"/>
      <family val="2"/>
      <scheme val="minor"/>
    </font>
    <font>
      <b/>
      <i/>
      <sz val="14"/>
      <color theme="1"/>
      <name val="Calibri"/>
      <family val="2"/>
      <scheme val="minor"/>
    </font>
    <font>
      <b/>
      <sz val="14"/>
      <name val="Calibri"/>
      <family val="2"/>
      <scheme val="minor"/>
    </font>
    <font>
      <sz val="17"/>
      <color theme="1"/>
      <name val="Calibri"/>
      <family val="2"/>
      <scheme val="minor"/>
    </font>
    <font>
      <b/>
      <sz val="25"/>
      <color theme="1"/>
      <name val="Calibri"/>
      <family val="2"/>
      <scheme val="minor"/>
    </font>
    <font>
      <sz val="9"/>
      <color indexed="81"/>
      <name val="Tahoma"/>
      <family val="2"/>
    </font>
    <font>
      <b/>
      <sz val="9"/>
      <color indexed="81"/>
      <name val="Tahoma"/>
      <family val="2"/>
    </font>
    <font>
      <b/>
      <sz val="14"/>
      <color theme="0"/>
      <name val="Calibri"/>
      <family val="2"/>
      <scheme val="minor"/>
    </font>
    <font>
      <b/>
      <sz val="14"/>
      <color rgb="FFFF0000"/>
      <name val="Calibri"/>
      <family val="2"/>
      <scheme val="minor"/>
    </font>
    <font>
      <sz val="12"/>
      <color rgb="FF000000"/>
      <name val="Calibri"/>
      <family val="2"/>
      <scheme val="minor"/>
    </font>
    <font>
      <sz val="12"/>
      <color theme="1"/>
      <name val="Calibri"/>
      <family val="2"/>
      <scheme val="minor"/>
    </font>
    <font>
      <u/>
      <sz val="12"/>
      <color rgb="FFC00000"/>
      <name val="Calibri"/>
      <family val="2"/>
      <scheme val="minor"/>
    </font>
    <font>
      <sz val="12"/>
      <name val="Calibri"/>
      <family val="2"/>
      <scheme val="minor"/>
    </font>
    <font>
      <i/>
      <u/>
      <sz val="12"/>
      <name val="Calibri"/>
      <family val="2"/>
      <scheme val="minor"/>
    </font>
    <font>
      <u/>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000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1">
    <xf numFmtId="0" fontId="0" fillId="0" borderId="0"/>
  </cellStyleXfs>
  <cellXfs count="113">
    <xf numFmtId="0" fontId="0" fillId="0" borderId="0" xfId="0"/>
    <xf numFmtId="0" fontId="1" fillId="0" borderId="0" xfId="0" applyFont="1"/>
    <xf numFmtId="0" fontId="2" fillId="0" borderId="7" xfId="0" applyFont="1" applyBorder="1" applyProtection="1">
      <protection hidden="1"/>
    </xf>
    <xf numFmtId="0" fontId="2" fillId="0" borderId="0" xfId="0" applyFont="1" applyProtection="1">
      <protection hidden="1"/>
    </xf>
    <xf numFmtId="164" fontId="2" fillId="0" borderId="8" xfId="0" applyNumberFormat="1" applyFont="1" applyBorder="1" applyAlignment="1" applyProtection="1">
      <alignment horizontal="center"/>
      <protection hidden="1"/>
    </xf>
    <xf numFmtId="164" fontId="2" fillId="0" borderId="0" xfId="0" applyNumberFormat="1" applyFont="1" applyAlignment="1" applyProtection="1">
      <alignment horizontal="center"/>
      <protection hidden="1"/>
    </xf>
    <xf numFmtId="0" fontId="13" fillId="0" borderId="0" xfId="0" applyFont="1"/>
    <xf numFmtId="0" fontId="2" fillId="0" borderId="12" xfId="0" applyFont="1" applyBorder="1" applyProtection="1">
      <protection hidden="1"/>
    </xf>
    <xf numFmtId="165" fontId="2" fillId="0" borderId="13" xfId="0" applyNumberFormat="1" applyFont="1" applyBorder="1" applyAlignment="1" applyProtection="1">
      <alignment horizontal="center"/>
      <protection hidden="1"/>
    </xf>
    <xf numFmtId="0" fontId="10" fillId="0" borderId="12" xfId="0" applyFont="1" applyBorder="1" applyProtection="1">
      <protection hidden="1"/>
    </xf>
    <xf numFmtId="0" fontId="2" fillId="0" borderId="12" xfId="0" applyFont="1" applyBorder="1" applyAlignment="1" applyProtection="1">
      <alignment wrapText="1"/>
      <protection hidden="1"/>
    </xf>
    <xf numFmtId="165" fontId="4" fillId="0" borderId="13" xfId="0" applyNumberFormat="1" applyFont="1" applyBorder="1" applyAlignment="1" applyProtection="1">
      <alignment horizontal="center"/>
      <protection hidden="1"/>
    </xf>
    <xf numFmtId="0" fontId="9" fillId="0" borderId="0" xfId="0" applyFont="1"/>
    <xf numFmtId="0" fontId="6" fillId="0" borderId="12" xfId="0" applyFont="1" applyBorder="1" applyAlignment="1">
      <alignment horizontal="center" wrapText="1"/>
    </xf>
    <xf numFmtId="0" fontId="6" fillId="0" borderId="0" xfId="0" applyFont="1" applyAlignment="1">
      <alignment horizontal="center" wrapText="1"/>
    </xf>
    <xf numFmtId="0" fontId="6" fillId="0" borderId="13" xfId="0" applyFont="1" applyBorder="1" applyAlignment="1">
      <alignment horizontal="center" wrapText="1"/>
    </xf>
    <xf numFmtId="0" fontId="2" fillId="0" borderId="12" xfId="0" applyFont="1" applyBorder="1"/>
    <xf numFmtId="0" fontId="2" fillId="0" borderId="0" xfId="0" applyFont="1"/>
    <xf numFmtId="0" fontId="5" fillId="0" borderId="12" xfId="0" applyFont="1" applyBorder="1"/>
    <xf numFmtId="0" fontId="5" fillId="0" borderId="0" xfId="0" applyFont="1"/>
    <xf numFmtId="0" fontId="5" fillId="0" borderId="0" xfId="0" applyFont="1" applyAlignment="1">
      <alignment horizontal="right"/>
    </xf>
    <xf numFmtId="0" fontId="5" fillId="0" borderId="13" xfId="0" applyFont="1" applyBorder="1" applyAlignment="1">
      <alignment horizontal="right"/>
    </xf>
    <xf numFmtId="0" fontId="4" fillId="0" borderId="12" xfId="0" applyFont="1" applyBorder="1"/>
    <xf numFmtId="0" fontId="0" fillId="0" borderId="7" xfId="0" applyBorder="1"/>
    <xf numFmtId="0" fontId="9" fillId="2" borderId="0" xfId="0" applyFont="1" applyFill="1"/>
    <xf numFmtId="164" fontId="9" fillId="2" borderId="0" xfId="0" applyNumberFormat="1" applyFont="1" applyFill="1" applyAlignment="1">
      <alignment horizontal="center"/>
    </xf>
    <xf numFmtId="0" fontId="12" fillId="2" borderId="0" xfId="0" applyFont="1" applyFill="1"/>
    <xf numFmtId="164" fontId="12" fillId="2" borderId="0" xfId="0" applyNumberFormat="1" applyFont="1" applyFill="1" applyAlignment="1">
      <alignment horizontal="center"/>
    </xf>
    <xf numFmtId="0" fontId="11" fillId="2" borderId="0" xfId="0" applyFont="1" applyFill="1"/>
    <xf numFmtId="0" fontId="11" fillId="2" borderId="0" xfId="0" applyFont="1" applyFill="1" applyAlignment="1">
      <alignment vertical="center" wrapText="1"/>
    </xf>
    <xf numFmtId="0" fontId="2" fillId="2" borderId="0" xfId="0" applyFont="1" applyFill="1"/>
    <xf numFmtId="164" fontId="2" fillId="2" borderId="0" xfId="0" applyNumberFormat="1" applyFont="1" applyFill="1" applyAlignment="1">
      <alignment horizontal="center"/>
    </xf>
    <xf numFmtId="0" fontId="2" fillId="0" borderId="7" xfId="0" applyFont="1" applyBorder="1"/>
    <xf numFmtId="0" fontId="2" fillId="0" borderId="9" xfId="0" applyFont="1" applyBorder="1"/>
    <xf numFmtId="0" fontId="2" fillId="0" borderId="10" xfId="0" applyFont="1" applyBorder="1"/>
    <xf numFmtId="164" fontId="2" fillId="0" borderId="11" xfId="0" applyNumberFormat="1" applyFont="1" applyBorder="1" applyAlignment="1">
      <alignment horizontal="center"/>
    </xf>
    <xf numFmtId="164" fontId="2" fillId="0" borderId="0" xfId="0" applyNumberFormat="1" applyFont="1" applyAlignment="1">
      <alignment horizontal="center"/>
    </xf>
    <xf numFmtId="164" fontId="2" fillId="0" borderId="8" xfId="0" applyNumberFormat="1" applyFont="1" applyBorder="1" applyAlignment="1">
      <alignment horizontal="center"/>
    </xf>
    <xf numFmtId="0" fontId="10" fillId="0" borderId="0" xfId="0" applyFont="1"/>
    <xf numFmtId="164" fontId="10" fillId="0" borderId="0" xfId="0" applyNumberFormat="1" applyFont="1" applyAlignment="1">
      <alignment horizontal="center"/>
    </xf>
    <xf numFmtId="164" fontId="2" fillId="0" borderId="10" xfId="0" applyNumberFormat="1" applyFont="1" applyBorder="1" applyAlignment="1">
      <alignment horizontal="center"/>
    </xf>
    <xf numFmtId="0" fontId="4" fillId="0" borderId="0" xfId="0" applyFont="1" applyProtection="1">
      <protection hidden="1"/>
    </xf>
    <xf numFmtId="0" fontId="2" fillId="0" borderId="14" xfId="0" applyFont="1" applyBorder="1"/>
    <xf numFmtId="0" fontId="2" fillId="0" borderId="15" xfId="0" applyFont="1" applyBorder="1"/>
    <xf numFmtId="164" fontId="2" fillId="0" borderId="16" xfId="0" applyNumberFormat="1" applyFont="1" applyBorder="1" applyAlignment="1">
      <alignment horizontal="center"/>
    </xf>
    <xf numFmtId="0" fontId="14" fillId="0" borderId="0" xfId="0" applyFont="1"/>
    <xf numFmtId="164" fontId="4" fillId="3" borderId="0" xfId="0" applyNumberFormat="1" applyFont="1" applyFill="1" applyAlignment="1" applyProtection="1">
      <alignment horizontal="center"/>
      <protection locked="0" hidden="1"/>
    </xf>
    <xf numFmtId="165" fontId="4" fillId="3" borderId="0" xfId="0" applyNumberFormat="1" applyFont="1" applyFill="1" applyAlignment="1" applyProtection="1">
      <alignment horizontal="center"/>
      <protection locked="0" hidden="1"/>
    </xf>
    <xf numFmtId="165" fontId="2" fillId="3" borderId="13" xfId="0" applyNumberFormat="1" applyFont="1" applyFill="1" applyBorder="1" applyAlignment="1" applyProtection="1">
      <alignment horizontal="center"/>
      <protection locked="0" hidden="1"/>
    </xf>
    <xf numFmtId="0" fontId="4" fillId="3" borderId="0" xfId="0" applyFont="1" applyFill="1" applyProtection="1">
      <protection locked="0" hidden="1"/>
    </xf>
    <xf numFmtId="164" fontId="4" fillId="0" borderId="8" xfId="0" applyNumberFormat="1" applyFont="1" applyBorder="1" applyAlignment="1" applyProtection="1">
      <alignment horizontal="center"/>
      <protection hidden="1"/>
    </xf>
    <xf numFmtId="165" fontId="2" fillId="0" borderId="0" xfId="0" applyNumberFormat="1" applyFont="1" applyAlignment="1" applyProtection="1">
      <alignment horizontal="center"/>
      <protection hidden="1"/>
    </xf>
    <xf numFmtId="0" fontId="2" fillId="0" borderId="0" xfId="0" applyFont="1" applyAlignment="1">
      <alignment horizontal="right"/>
    </xf>
    <xf numFmtId="0" fontId="2" fillId="0" borderId="7" xfId="0" applyFont="1" applyBorder="1" applyAlignment="1" applyProtection="1">
      <alignment horizontal="right"/>
      <protection hidden="1"/>
    </xf>
    <xf numFmtId="0" fontId="2" fillId="0" borderId="7" xfId="0" applyFont="1" applyBorder="1" applyAlignment="1">
      <alignment horizontal="right"/>
    </xf>
    <xf numFmtId="0" fontId="15" fillId="0" borderId="7" xfId="0" applyFont="1" applyBorder="1"/>
    <xf numFmtId="0" fontId="3" fillId="0" borderId="0" xfId="0" applyFont="1" applyProtection="1">
      <protection hidden="1"/>
    </xf>
    <xf numFmtId="165" fontId="16" fillId="0" borderId="13" xfId="0" applyNumberFormat="1" applyFont="1" applyBorder="1" applyAlignment="1" applyProtection="1">
      <alignment horizontal="center"/>
      <protection hidden="1"/>
    </xf>
    <xf numFmtId="0" fontId="4" fillId="0" borderId="12" xfId="0" applyFont="1" applyBorder="1" applyProtection="1">
      <protection hidden="1"/>
    </xf>
    <xf numFmtId="0" fontId="4" fillId="0" borderId="0" xfId="0" applyFont="1" applyProtection="1">
      <protection locked="0" hidden="1"/>
    </xf>
    <xf numFmtId="0" fontId="21" fillId="4" borderId="0" xfId="0" applyFont="1" applyFill="1" applyProtection="1">
      <protection hidden="1"/>
    </xf>
    <xf numFmtId="166" fontId="2" fillId="0" borderId="8" xfId="0" applyNumberFormat="1" applyFont="1" applyBorder="1" applyAlignment="1">
      <alignment horizontal="center"/>
    </xf>
    <xf numFmtId="0" fontId="23" fillId="0" borderId="0" xfId="0" applyFont="1"/>
    <xf numFmtId="0" fontId="24" fillId="0" borderId="0" xfId="0" applyFont="1"/>
    <xf numFmtId="0" fontId="25" fillId="0" borderId="0" xfId="0" applyFont="1"/>
    <xf numFmtId="0" fontId="26" fillId="0" borderId="0" xfId="0" applyFont="1"/>
    <xf numFmtId="164" fontId="26" fillId="0" borderId="0" xfId="0" applyNumberFormat="1" applyFont="1"/>
    <xf numFmtId="164" fontId="26" fillId="0" borderId="0" xfId="0" applyNumberFormat="1" applyFont="1" applyAlignment="1">
      <alignment horizontal="right"/>
    </xf>
    <xf numFmtId="164" fontId="26" fillId="0" borderId="13" xfId="0" applyNumberFormat="1" applyFont="1" applyBorder="1" applyAlignment="1">
      <alignment horizontal="right"/>
    </xf>
    <xf numFmtId="0" fontId="27" fillId="0" borderId="0" xfId="0" applyFont="1"/>
    <xf numFmtId="0" fontId="26" fillId="0" borderId="0" xfId="0" applyFont="1" applyAlignment="1">
      <alignment horizontal="right"/>
    </xf>
    <xf numFmtId="6" fontId="26" fillId="0" borderId="0" xfId="0" applyNumberFormat="1" applyFont="1" applyAlignment="1">
      <alignment horizontal="right"/>
    </xf>
    <xf numFmtId="6" fontId="26" fillId="0" borderId="13" xfId="0" applyNumberFormat="1" applyFont="1" applyBorder="1" applyAlignment="1">
      <alignment horizontal="right"/>
    </xf>
    <xf numFmtId="0" fontId="18" fillId="2" borderId="0" xfId="0" applyFont="1" applyFill="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164" fontId="4" fillId="3" borderId="0" xfId="0" applyNumberFormat="1" applyFont="1" applyFill="1" applyAlignment="1" applyProtection="1">
      <alignment horizontal="center"/>
      <protection locked="0" hidden="1"/>
    </xf>
    <xf numFmtId="164" fontId="4" fillId="3" borderId="8" xfId="0" applyNumberFormat="1" applyFont="1" applyFill="1" applyBorder="1" applyAlignment="1" applyProtection="1">
      <alignment horizontal="center"/>
      <protection locked="0" hidden="1"/>
    </xf>
    <xf numFmtId="164" fontId="2" fillId="3" borderId="0" xfId="0" applyNumberFormat="1" applyFont="1" applyFill="1" applyAlignment="1" applyProtection="1">
      <alignment horizontal="center"/>
      <protection locked="0"/>
    </xf>
    <xf numFmtId="164" fontId="2" fillId="3" borderId="8" xfId="0" applyNumberFormat="1" applyFont="1" applyFill="1" applyBorder="1" applyAlignment="1" applyProtection="1">
      <alignment horizontal="center"/>
      <protection locked="0"/>
    </xf>
    <xf numFmtId="0" fontId="17" fillId="2" borderId="0" xfId="0" applyFont="1" applyFill="1" applyAlignment="1">
      <alignment horizontal="center" vertical="center" wrapText="1"/>
    </xf>
    <xf numFmtId="0" fontId="8" fillId="3" borderId="0" xfId="0" applyFont="1" applyFill="1" applyAlignment="1">
      <alignment horizontal="center"/>
    </xf>
    <xf numFmtId="0" fontId="8" fillId="3" borderId="8" xfId="0" applyFont="1" applyFill="1" applyBorder="1" applyAlignment="1">
      <alignment horizontal="center"/>
    </xf>
    <xf numFmtId="0" fontId="6" fillId="0" borderId="12" xfId="0" applyFont="1" applyBorder="1" applyAlignment="1">
      <alignment horizontal="center" wrapText="1"/>
    </xf>
    <xf numFmtId="0" fontId="6" fillId="0" borderId="0" xfId="0" applyFont="1" applyAlignment="1">
      <alignment horizontal="center" wrapText="1"/>
    </xf>
    <xf numFmtId="0" fontId="6" fillId="0" borderId="13" xfId="0" applyFont="1" applyBorder="1" applyAlignment="1">
      <alignment horizontal="center" wrapText="1"/>
    </xf>
    <xf numFmtId="0" fontId="25" fillId="0" borderId="0" xfId="0" applyFont="1" applyAlignment="1">
      <alignment horizontal="right"/>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5" fillId="0" borderId="13" xfId="0" applyFont="1" applyBorder="1" applyAlignment="1">
      <alignment horizontal="right"/>
    </xf>
    <xf numFmtId="0" fontId="8" fillId="0" borderId="5" xfId="0" applyFont="1" applyBorder="1" applyAlignment="1">
      <alignment horizontal="left" wrapText="1"/>
    </xf>
    <xf numFmtId="0" fontId="8" fillId="0" borderId="0" xfId="0" applyFont="1" applyAlignment="1">
      <alignment horizontal="left" wrapText="1"/>
    </xf>
    <xf numFmtId="0" fontId="22" fillId="0" borderId="12" xfId="0" applyFont="1" applyBorder="1" applyAlignment="1" applyProtection="1">
      <alignment horizontal="left" vertical="center" wrapText="1"/>
      <protection hidden="1"/>
    </xf>
    <xf numFmtId="0" fontId="22" fillId="0" borderId="0" xfId="0" applyFont="1" applyAlignment="1" applyProtection="1">
      <alignment horizontal="left" vertical="center" wrapText="1"/>
      <protection hidden="1"/>
    </xf>
    <xf numFmtId="0" fontId="8" fillId="0" borderId="1"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2" fillId="0" borderId="9" xfId="0" applyFont="1" applyBorder="1" applyProtection="1">
      <protection hidden="1"/>
    </xf>
    <xf numFmtId="0" fontId="2" fillId="0" borderId="10" xfId="0" applyFont="1" applyBorder="1" applyProtection="1">
      <protection hidden="1"/>
    </xf>
    <xf numFmtId="165" fontId="2" fillId="0" borderId="11" xfId="0" applyNumberFormat="1" applyFont="1" applyBorder="1" applyAlignment="1" applyProtection="1">
      <alignment horizontal="center"/>
      <protection hidden="1"/>
    </xf>
    <xf numFmtId="0" fontId="28" fillId="0" borderId="10" xfId="0" applyFont="1" applyBorder="1"/>
    <xf numFmtId="0" fontId="26" fillId="0" borderId="10" xfId="0" applyFont="1" applyBorder="1"/>
    <xf numFmtId="6" fontId="28" fillId="0" borderId="10" xfId="0" applyNumberFormat="1" applyFont="1" applyBorder="1"/>
    <xf numFmtId="6" fontId="28" fillId="0" borderId="10" xfId="0" applyNumberFormat="1" applyFont="1" applyBorder="1" applyAlignment="1">
      <alignment horizontal="right"/>
    </xf>
    <xf numFmtId="0" fontId="26" fillId="0" borderId="10" xfId="0" applyFont="1" applyBorder="1" applyAlignment="1">
      <alignment horizontal="right"/>
    </xf>
    <xf numFmtId="6" fontId="28" fillId="0" borderId="17" xfId="0" applyNumberFormat="1" applyFont="1" applyBorder="1" applyAlignment="1">
      <alignment horizontal="right"/>
    </xf>
    <xf numFmtId="0" fontId="24" fillId="0" borderId="8" xfId="0" applyFont="1" applyBorder="1"/>
    <xf numFmtId="0" fontId="0" fillId="0" borderId="9" xfId="0" applyBorder="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457201</xdr:colOff>
      <xdr:row>0</xdr:row>
      <xdr:rowOff>9525</xdr:rowOff>
    </xdr:from>
    <xdr:ext cx="1543050" cy="2268701"/>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1" y="9525"/>
          <a:ext cx="1543050" cy="226870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69"/>
  <sheetViews>
    <sheetView tabSelected="1" topLeftCell="A23" zoomScale="70" zoomScaleNormal="70" workbookViewId="0">
      <selection activeCell="E50" sqref="E50"/>
    </sheetView>
  </sheetViews>
  <sheetFormatPr defaultRowHeight="18.75" x14ac:dyDescent="0.3"/>
  <cols>
    <col min="1" max="1" width="54.5703125" style="17" customWidth="1"/>
    <col min="2" max="2" width="52.140625" style="17" customWidth="1"/>
    <col min="3" max="3" width="32.85546875" style="36" customWidth="1"/>
    <col min="5" max="5" width="15.140625" customWidth="1"/>
    <col min="6" max="6" width="5.7109375" customWidth="1"/>
    <col min="8" max="8" width="19.85546875" customWidth="1"/>
    <col min="11" max="11" width="13.7109375" customWidth="1"/>
    <col min="13" max="13" width="12.140625" customWidth="1"/>
  </cols>
  <sheetData>
    <row r="1" spans="1:5" s="12" customFormat="1" ht="12.75" x14ac:dyDescent="0.2">
      <c r="A1" s="24"/>
      <c r="B1" s="24"/>
      <c r="C1" s="25"/>
    </row>
    <row r="2" spans="1:5" s="12" customFormat="1" ht="32.25" x14ac:dyDescent="0.5">
      <c r="A2" s="24"/>
      <c r="B2" s="73" t="s">
        <v>7</v>
      </c>
      <c r="C2" s="73"/>
    </row>
    <row r="3" spans="1:5" s="12" customFormat="1" ht="12.75" x14ac:dyDescent="0.2">
      <c r="A3" s="24"/>
      <c r="B3" s="26"/>
      <c r="C3" s="27"/>
    </row>
    <row r="4" spans="1:5" s="12" customFormat="1" ht="23.25" customHeight="1" x14ac:dyDescent="0.35">
      <c r="A4" s="24"/>
      <c r="B4" s="28"/>
      <c r="C4" s="29"/>
    </row>
    <row r="5" spans="1:5" s="12" customFormat="1" ht="12.75" customHeight="1" x14ac:dyDescent="0.2">
      <c r="A5" s="24"/>
      <c r="B5" s="84" t="s">
        <v>47</v>
      </c>
      <c r="C5" s="84"/>
    </row>
    <row r="6" spans="1:5" s="12" customFormat="1" ht="12.75" customHeight="1" x14ac:dyDescent="0.2">
      <c r="A6" s="24"/>
      <c r="B6" s="84"/>
      <c r="C6" s="84"/>
    </row>
    <row r="7" spans="1:5" s="12" customFormat="1" ht="12.75" customHeight="1" x14ac:dyDescent="0.2">
      <c r="A7" s="24"/>
      <c r="B7" s="84"/>
      <c r="C7" s="84"/>
    </row>
    <row r="8" spans="1:5" s="12" customFormat="1" ht="12.75" customHeight="1" x14ac:dyDescent="0.2">
      <c r="A8" s="24"/>
      <c r="B8" s="84"/>
      <c r="C8" s="84"/>
      <c r="E8" s="45"/>
    </row>
    <row r="9" spans="1:5" s="12" customFormat="1" ht="12.75" customHeight="1" x14ac:dyDescent="0.2">
      <c r="A9" s="24"/>
      <c r="B9" s="84"/>
      <c r="C9" s="84"/>
      <c r="E9" s="45"/>
    </row>
    <row r="10" spans="1:5" s="12" customFormat="1" ht="12.75" customHeight="1" x14ac:dyDescent="0.2">
      <c r="A10" s="24"/>
      <c r="B10" s="84"/>
      <c r="C10" s="84"/>
      <c r="E10" s="45" t="s">
        <v>5</v>
      </c>
    </row>
    <row r="11" spans="1:5" s="12" customFormat="1" ht="12.75" customHeight="1" x14ac:dyDescent="0.2">
      <c r="A11" s="24"/>
      <c r="B11" s="84"/>
      <c r="C11" s="84"/>
      <c r="E11" s="45" t="s">
        <v>4</v>
      </c>
    </row>
    <row r="12" spans="1:5" s="12" customFormat="1" ht="12.75" x14ac:dyDescent="0.2">
      <c r="A12" s="24"/>
      <c r="B12" s="24"/>
      <c r="C12" s="25"/>
      <c r="E12" s="45"/>
    </row>
    <row r="13" spans="1:5" x14ac:dyDescent="0.3">
      <c r="A13" s="30"/>
      <c r="B13" s="30"/>
      <c r="C13" s="31"/>
    </row>
    <row r="14" spans="1:5" x14ac:dyDescent="0.3">
      <c r="A14" s="30"/>
      <c r="B14" s="30"/>
      <c r="C14" s="31"/>
    </row>
    <row r="15" spans="1:5" ht="19.5" thickBot="1" x14ac:dyDescent="0.35">
      <c r="A15" s="30"/>
      <c r="B15" s="30"/>
      <c r="C15" s="31"/>
    </row>
    <row r="16" spans="1:5" x14ac:dyDescent="0.3">
      <c r="A16" s="74" t="s">
        <v>39</v>
      </c>
      <c r="B16" s="75"/>
      <c r="C16" s="76"/>
    </row>
    <row r="17" spans="1:13" x14ac:dyDescent="0.3">
      <c r="A17" s="52" t="s">
        <v>32</v>
      </c>
      <c r="B17" s="85"/>
      <c r="C17" s="86"/>
    </row>
    <row r="18" spans="1:13" x14ac:dyDescent="0.3">
      <c r="A18" s="52" t="s">
        <v>33</v>
      </c>
      <c r="B18" s="85"/>
      <c r="C18" s="86"/>
    </row>
    <row r="19" spans="1:13" x14ac:dyDescent="0.3">
      <c r="A19" s="52" t="s">
        <v>52</v>
      </c>
      <c r="B19" s="85"/>
      <c r="C19" s="86"/>
    </row>
    <row r="20" spans="1:13" x14ac:dyDescent="0.3">
      <c r="A20" s="52" t="s">
        <v>34</v>
      </c>
      <c r="B20" s="85"/>
      <c r="C20" s="86"/>
    </row>
    <row r="21" spans="1:13" x14ac:dyDescent="0.3">
      <c r="A21" s="52" t="s">
        <v>35</v>
      </c>
      <c r="B21" s="85"/>
      <c r="C21" s="86"/>
    </row>
    <row r="22" spans="1:13" x14ac:dyDescent="0.3">
      <c r="A22" s="52" t="s">
        <v>36</v>
      </c>
      <c r="B22" s="85"/>
      <c r="C22" s="86"/>
    </row>
    <row r="23" spans="1:13" x14ac:dyDescent="0.3">
      <c r="A23" s="53" t="s">
        <v>9</v>
      </c>
      <c r="B23" s="80"/>
      <c r="C23" s="81"/>
    </row>
    <row r="24" spans="1:13" x14ac:dyDescent="0.3">
      <c r="A24" s="54" t="s">
        <v>23</v>
      </c>
      <c r="B24" s="82" t="s">
        <v>4</v>
      </c>
      <c r="C24" s="83"/>
    </row>
    <row r="25" spans="1:13" x14ac:dyDescent="0.3">
      <c r="A25" s="33"/>
      <c r="B25" s="34"/>
      <c r="C25" s="35"/>
    </row>
    <row r="26" spans="1:13" ht="19.5" thickBot="1" x14ac:dyDescent="0.35"/>
    <row r="27" spans="1:13" ht="20.25" thickBot="1" x14ac:dyDescent="0.35">
      <c r="A27" s="77" t="s">
        <v>8</v>
      </c>
      <c r="B27" s="78"/>
      <c r="C27" s="79"/>
      <c r="F27" s="91" t="s">
        <v>55</v>
      </c>
      <c r="G27" s="92"/>
      <c r="H27" s="92"/>
      <c r="I27" s="92"/>
      <c r="J27" s="92"/>
      <c r="K27" s="92"/>
      <c r="L27" s="92"/>
      <c r="M27" s="93"/>
    </row>
    <row r="28" spans="1:13" x14ac:dyDescent="0.3">
      <c r="A28" s="32"/>
      <c r="C28" s="37"/>
      <c r="F28" s="87" t="s">
        <v>28</v>
      </c>
      <c r="G28" s="88"/>
      <c r="H28" s="88"/>
      <c r="I28" s="88"/>
      <c r="J28" s="88"/>
      <c r="K28" s="88"/>
      <c r="L28" s="88"/>
      <c r="M28" s="89"/>
    </row>
    <row r="29" spans="1:13" x14ac:dyDescent="0.3">
      <c r="A29" s="2" t="s">
        <v>8</v>
      </c>
      <c r="B29" s="3"/>
      <c r="C29" s="50">
        <f>IF(B24=J31,K47,M47)</f>
        <v>28974</v>
      </c>
      <c r="F29" s="87"/>
      <c r="G29" s="88"/>
      <c r="H29" s="88"/>
      <c r="I29" s="88"/>
      <c r="J29" s="88"/>
      <c r="K29" s="88"/>
      <c r="L29" s="88"/>
      <c r="M29" s="89"/>
    </row>
    <row r="30" spans="1:13" x14ac:dyDescent="0.3">
      <c r="A30" s="33"/>
      <c r="B30" s="34"/>
      <c r="C30" s="35"/>
      <c r="F30" s="13"/>
      <c r="G30" s="14"/>
      <c r="H30" s="14"/>
      <c r="I30" s="14"/>
      <c r="J30" s="14"/>
      <c r="K30" s="14"/>
      <c r="L30" s="14"/>
      <c r="M30" s="15"/>
    </row>
    <row r="31" spans="1:13" ht="19.5" thickBot="1" x14ac:dyDescent="0.35">
      <c r="F31" s="16"/>
      <c r="G31" s="62"/>
      <c r="H31" s="63"/>
      <c r="I31" s="64" t="s">
        <v>6</v>
      </c>
      <c r="J31" s="90" t="s">
        <v>5</v>
      </c>
      <c r="K31" s="90"/>
      <c r="L31" s="90" t="s">
        <v>4</v>
      </c>
      <c r="M31" s="94"/>
    </row>
    <row r="32" spans="1:13" ht="19.5" thickBot="1" x14ac:dyDescent="0.35">
      <c r="A32" s="77" t="s">
        <v>40</v>
      </c>
      <c r="B32" s="78"/>
      <c r="C32" s="79"/>
      <c r="F32" s="18"/>
      <c r="G32" s="19"/>
      <c r="H32" s="19"/>
      <c r="I32" s="19"/>
      <c r="J32" s="20" t="s">
        <v>3</v>
      </c>
      <c r="K32" s="20">
        <v>39</v>
      </c>
      <c r="L32" s="20" t="s">
        <v>3</v>
      </c>
      <c r="M32" s="21">
        <v>52</v>
      </c>
    </row>
    <row r="33" spans="1:13" x14ac:dyDescent="0.3">
      <c r="A33" s="32"/>
      <c r="C33" s="37"/>
      <c r="F33" s="22"/>
      <c r="G33" s="65" t="s">
        <v>2</v>
      </c>
      <c r="H33" s="65"/>
      <c r="I33" s="66">
        <v>260</v>
      </c>
      <c r="J33" s="67"/>
      <c r="K33" s="67">
        <f t="shared" ref="K33:K35" si="0">I33*$K$32</f>
        <v>10140</v>
      </c>
      <c r="L33" s="67"/>
      <c r="M33" s="68">
        <f t="shared" ref="M33:M35" si="1">I33*$M$32</f>
        <v>13520</v>
      </c>
    </row>
    <row r="34" spans="1:13" x14ac:dyDescent="0.3">
      <c r="A34" s="2" t="s">
        <v>21</v>
      </c>
      <c r="B34" s="3"/>
      <c r="C34" s="4">
        <f>B23+C29</f>
        <v>28974</v>
      </c>
      <c r="E34" s="1"/>
      <c r="F34" s="22"/>
      <c r="G34" s="65" t="s">
        <v>25</v>
      </c>
      <c r="H34" s="65"/>
      <c r="I34" s="66">
        <v>80</v>
      </c>
      <c r="J34" s="67"/>
      <c r="K34" s="67">
        <f t="shared" si="0"/>
        <v>3120</v>
      </c>
      <c r="L34" s="67"/>
      <c r="M34" s="68">
        <f t="shared" si="1"/>
        <v>4160</v>
      </c>
    </row>
    <row r="35" spans="1:13" x14ac:dyDescent="0.3">
      <c r="A35" s="32" t="s">
        <v>22</v>
      </c>
      <c r="C35" s="61">
        <v>1.4</v>
      </c>
      <c r="E35" s="1"/>
      <c r="F35" s="22"/>
      <c r="G35" s="63" t="s">
        <v>50</v>
      </c>
      <c r="H35" s="63"/>
      <c r="I35" s="63">
        <v>40</v>
      </c>
      <c r="J35" s="63"/>
      <c r="K35" s="67">
        <f t="shared" si="0"/>
        <v>1560</v>
      </c>
      <c r="L35" s="63"/>
      <c r="M35" s="68">
        <f t="shared" si="1"/>
        <v>2080</v>
      </c>
    </row>
    <row r="36" spans="1:13" x14ac:dyDescent="0.3">
      <c r="A36" s="102" t="s">
        <v>10</v>
      </c>
      <c r="B36" s="103"/>
      <c r="C36" s="104">
        <f>C34*C35</f>
        <v>40563.599999999999</v>
      </c>
      <c r="E36" s="1"/>
      <c r="F36" s="22"/>
      <c r="G36" s="65" t="s">
        <v>54</v>
      </c>
      <c r="H36" s="65"/>
      <c r="I36" s="66">
        <v>15</v>
      </c>
      <c r="J36" s="67"/>
      <c r="K36" s="67">
        <f t="shared" ref="K36:K40" si="2">I36*$K$32</f>
        <v>585</v>
      </c>
      <c r="L36" s="67"/>
      <c r="M36" s="68">
        <f t="shared" ref="M36:M40" si="3">I36*$M$32</f>
        <v>780</v>
      </c>
    </row>
    <row r="37" spans="1:13" x14ac:dyDescent="0.3">
      <c r="E37" s="1"/>
      <c r="F37" s="22"/>
      <c r="G37" s="65" t="s">
        <v>1</v>
      </c>
      <c r="H37" s="65"/>
      <c r="I37" s="66">
        <v>8</v>
      </c>
      <c r="J37" s="67"/>
      <c r="K37" s="67">
        <f t="shared" si="2"/>
        <v>312</v>
      </c>
      <c r="L37" s="67"/>
      <c r="M37" s="68">
        <f t="shared" si="3"/>
        <v>416</v>
      </c>
    </row>
    <row r="38" spans="1:13" ht="19.5" thickBot="1" x14ac:dyDescent="0.35">
      <c r="E38" s="1"/>
      <c r="F38" s="22"/>
      <c r="G38" s="65" t="s">
        <v>29</v>
      </c>
      <c r="H38" s="65"/>
      <c r="I38" s="66">
        <v>40</v>
      </c>
      <c r="J38" s="67"/>
      <c r="K38" s="67">
        <f t="shared" si="2"/>
        <v>1560</v>
      </c>
      <c r="L38" s="67"/>
      <c r="M38" s="68">
        <f t="shared" si="3"/>
        <v>2080</v>
      </c>
    </row>
    <row r="39" spans="1:13" ht="19.5" thickBot="1" x14ac:dyDescent="0.35">
      <c r="A39" s="77" t="s">
        <v>43</v>
      </c>
      <c r="B39" s="78"/>
      <c r="C39" s="79"/>
      <c r="E39" s="1"/>
      <c r="F39" s="22"/>
      <c r="G39" s="65" t="s">
        <v>24</v>
      </c>
      <c r="H39" s="65"/>
      <c r="I39" s="66">
        <v>30</v>
      </c>
      <c r="J39" s="67"/>
      <c r="K39" s="67">
        <f t="shared" si="2"/>
        <v>1170</v>
      </c>
      <c r="L39" s="67"/>
      <c r="M39" s="68">
        <f t="shared" si="3"/>
        <v>1560</v>
      </c>
    </row>
    <row r="40" spans="1:13" x14ac:dyDescent="0.3">
      <c r="A40" s="55"/>
      <c r="B40" s="38"/>
      <c r="C40" s="39"/>
      <c r="D40" s="23"/>
      <c r="E40" s="1"/>
      <c r="F40" s="22"/>
      <c r="G40" s="65" t="s">
        <v>26</v>
      </c>
      <c r="H40" s="65"/>
      <c r="I40" s="66">
        <v>30</v>
      </c>
      <c r="J40" s="67"/>
      <c r="K40" s="67">
        <f t="shared" si="2"/>
        <v>1170</v>
      </c>
      <c r="L40" s="67"/>
      <c r="M40" s="68">
        <f t="shared" si="3"/>
        <v>1560</v>
      </c>
    </row>
    <row r="41" spans="1:13" x14ac:dyDescent="0.3">
      <c r="A41" s="2"/>
      <c r="B41" s="3"/>
      <c r="C41" s="5"/>
      <c r="D41" s="23"/>
      <c r="E41" s="1"/>
      <c r="F41" s="22"/>
      <c r="G41" s="63"/>
      <c r="H41" s="63"/>
      <c r="I41" s="63"/>
      <c r="J41" s="63"/>
      <c r="K41" s="63"/>
      <c r="L41" s="63"/>
      <c r="M41" s="111"/>
    </row>
    <row r="42" spans="1:13" x14ac:dyDescent="0.3">
      <c r="A42" s="3" t="s">
        <v>37</v>
      </c>
      <c r="B42" s="3" t="s">
        <v>11</v>
      </c>
      <c r="C42" s="46">
        <v>0</v>
      </c>
      <c r="D42" s="23"/>
      <c r="E42" s="1"/>
      <c r="F42" s="22"/>
      <c r="G42" s="65" t="s">
        <v>53</v>
      </c>
      <c r="H42" s="69"/>
      <c r="I42" s="66"/>
      <c r="J42" s="67"/>
      <c r="K42" s="67"/>
      <c r="L42" s="67"/>
      <c r="M42" s="68"/>
    </row>
    <row r="43" spans="1:13" x14ac:dyDescent="0.3">
      <c r="A43" s="3" t="s">
        <v>37</v>
      </c>
      <c r="B43" s="3" t="s">
        <v>12</v>
      </c>
      <c r="C43" s="47">
        <v>0</v>
      </c>
      <c r="D43" s="23"/>
      <c r="E43" s="1"/>
      <c r="F43" s="22"/>
      <c r="G43" s="65" t="s">
        <v>27</v>
      </c>
      <c r="H43" s="65"/>
      <c r="I43" s="66"/>
      <c r="J43" s="67"/>
      <c r="K43" s="67">
        <v>470</v>
      </c>
      <c r="L43" s="67"/>
      <c r="M43" s="68">
        <v>470</v>
      </c>
    </row>
    <row r="44" spans="1:13" x14ac:dyDescent="0.3">
      <c r="A44" s="60" t="s">
        <v>48</v>
      </c>
      <c r="B44" s="60" t="s">
        <v>49</v>
      </c>
      <c r="C44" s="47">
        <v>0</v>
      </c>
      <c r="D44" s="23"/>
      <c r="E44" s="1"/>
      <c r="F44" s="22"/>
      <c r="G44" s="65" t="s">
        <v>30</v>
      </c>
      <c r="H44" s="65"/>
      <c r="I44" s="66"/>
      <c r="J44" s="67"/>
      <c r="K44" s="67">
        <v>2000</v>
      </c>
      <c r="L44" s="67"/>
      <c r="M44" s="68">
        <v>2000</v>
      </c>
    </row>
    <row r="45" spans="1:13" x14ac:dyDescent="0.3">
      <c r="A45" s="3" t="s">
        <v>38</v>
      </c>
      <c r="B45" s="3" t="s">
        <v>13</v>
      </c>
      <c r="C45" s="51">
        <f>C44+C43+C42*C35</f>
        <v>0</v>
      </c>
      <c r="D45" s="23"/>
      <c r="E45" s="1"/>
      <c r="F45" s="22"/>
      <c r="G45" s="65" t="s">
        <v>31</v>
      </c>
      <c r="H45" s="65"/>
      <c r="I45" s="65"/>
      <c r="J45" s="70"/>
      <c r="K45" s="71">
        <v>348</v>
      </c>
      <c r="L45" s="70"/>
      <c r="M45" s="72">
        <v>348</v>
      </c>
    </row>
    <row r="46" spans="1:13" x14ac:dyDescent="0.3">
      <c r="A46" s="33"/>
      <c r="B46" s="34"/>
      <c r="C46" s="40"/>
      <c r="D46" s="23"/>
      <c r="E46" s="1"/>
      <c r="F46" s="16"/>
      <c r="G46" s="65"/>
      <c r="H46" s="65"/>
      <c r="I46" s="65"/>
      <c r="J46" s="70"/>
      <c r="K46" s="71"/>
      <c r="L46" s="70"/>
      <c r="M46" s="72"/>
    </row>
    <row r="47" spans="1:13" x14ac:dyDescent="0.3">
      <c r="A47" s="3"/>
      <c r="B47" s="3"/>
      <c r="C47" s="5"/>
      <c r="E47" s="1" t="s">
        <v>14</v>
      </c>
      <c r="F47" s="112"/>
      <c r="G47" s="105" t="s">
        <v>0</v>
      </c>
      <c r="H47" s="106"/>
      <c r="I47" s="107">
        <f>SUM(I33:I45)</f>
        <v>503</v>
      </c>
      <c r="J47" s="108"/>
      <c r="K47" s="108">
        <f>SUM(K33:K45)</f>
        <v>22435</v>
      </c>
      <c r="L47" s="109"/>
      <c r="M47" s="110">
        <f>SUM(M33:M45)</f>
        <v>28974</v>
      </c>
    </row>
    <row r="48" spans="1:13" ht="19.5" thickBot="1" x14ac:dyDescent="0.35">
      <c r="A48" s="3"/>
      <c r="B48" s="3"/>
      <c r="C48" s="5"/>
      <c r="E48" s="1" t="s">
        <v>20</v>
      </c>
    </row>
    <row r="49" spans="1:7" ht="19.5" thickBot="1" x14ac:dyDescent="0.35">
      <c r="A49" s="99" t="s">
        <v>45</v>
      </c>
      <c r="B49" s="100"/>
      <c r="C49" s="101"/>
      <c r="E49" s="1"/>
    </row>
    <row r="50" spans="1:7" x14ac:dyDescent="0.3">
      <c r="A50" s="7"/>
      <c r="B50" s="3"/>
      <c r="C50" s="8"/>
      <c r="E50" s="1"/>
    </row>
    <row r="51" spans="1:7" x14ac:dyDescent="0.3">
      <c r="A51" s="58" t="s">
        <v>44</v>
      </c>
      <c r="B51" s="56"/>
      <c r="C51" s="57">
        <f>IF(C36-C45&gt;=0,C36-C45,IF(C36-C45&lt;0,0))</f>
        <v>40563.599999999999</v>
      </c>
      <c r="E51" s="1" t="s">
        <v>16</v>
      </c>
    </row>
    <row r="52" spans="1:7" x14ac:dyDescent="0.3">
      <c r="A52" s="9"/>
      <c r="B52" s="3"/>
      <c r="C52" s="8"/>
      <c r="E52" s="1" t="s">
        <v>15</v>
      </c>
    </row>
    <row r="53" spans="1:7" x14ac:dyDescent="0.3">
      <c r="A53" s="7"/>
      <c r="B53" s="3"/>
      <c r="C53" s="8"/>
      <c r="E53" s="1"/>
    </row>
    <row r="54" spans="1:7" ht="32.25" customHeight="1" x14ac:dyDescent="0.3">
      <c r="A54" s="97" t="s">
        <v>51</v>
      </c>
      <c r="B54" s="98"/>
      <c r="C54" s="48">
        <v>54538</v>
      </c>
      <c r="E54" s="1"/>
    </row>
    <row r="55" spans="1:7" x14ac:dyDescent="0.3">
      <c r="A55" s="7"/>
      <c r="B55" s="3"/>
      <c r="C55" s="8"/>
      <c r="E55" s="1"/>
    </row>
    <row r="56" spans="1:7" ht="18.75" customHeight="1" x14ac:dyDescent="0.3">
      <c r="A56" s="9"/>
      <c r="B56" s="3"/>
      <c r="C56" s="8"/>
      <c r="E56" s="1"/>
    </row>
    <row r="57" spans="1:7" ht="18.75" customHeight="1" x14ac:dyDescent="0.3">
      <c r="A57" s="10" t="s">
        <v>41</v>
      </c>
      <c r="B57" s="49" t="s">
        <v>20</v>
      </c>
      <c r="C57" s="11">
        <f>VLOOKUP(B57, E57:F67, 2)</f>
        <v>5500</v>
      </c>
      <c r="D57" s="17"/>
      <c r="E57" s="6" t="s">
        <v>14</v>
      </c>
      <c r="F57" s="6">
        <v>0</v>
      </c>
      <c r="G57" s="6"/>
    </row>
    <row r="58" spans="1:7" ht="18.75" customHeight="1" x14ac:dyDescent="0.3">
      <c r="A58" s="10" t="s">
        <v>46</v>
      </c>
      <c r="B58" s="59"/>
      <c r="C58" s="11"/>
      <c r="D58" s="17"/>
      <c r="E58" s="6"/>
      <c r="F58" s="6"/>
      <c r="G58" s="6"/>
    </row>
    <row r="59" spans="1:7" ht="18.75" customHeight="1" x14ac:dyDescent="0.3">
      <c r="A59" s="10"/>
      <c r="B59" s="59"/>
      <c r="C59" s="11"/>
      <c r="D59" s="17"/>
      <c r="E59" s="6"/>
      <c r="F59" s="6"/>
      <c r="G59" s="6"/>
    </row>
    <row r="60" spans="1:7" ht="18.75" customHeight="1" x14ac:dyDescent="0.3">
      <c r="A60" s="10"/>
      <c r="B60" s="41"/>
      <c r="C60" s="11"/>
      <c r="D60" s="17"/>
      <c r="E60" s="6"/>
      <c r="F60" s="6"/>
      <c r="G60" s="6"/>
    </row>
    <row r="61" spans="1:7" ht="18.75" customHeight="1" x14ac:dyDescent="0.3">
      <c r="A61" s="7" t="s">
        <v>42</v>
      </c>
      <c r="B61" s="3"/>
      <c r="C61" s="8">
        <f>IF(C54-C57&gt;=0, C54-C57, 0)</f>
        <v>49038</v>
      </c>
      <c r="D61" s="17"/>
      <c r="E61" s="6" t="s">
        <v>20</v>
      </c>
      <c r="F61" s="6">
        <v>5500</v>
      </c>
      <c r="G61" s="6"/>
    </row>
    <row r="62" spans="1:7" ht="18.75" customHeight="1" thickBot="1" x14ac:dyDescent="0.35">
      <c r="A62" s="42"/>
      <c r="B62" s="43"/>
      <c r="C62" s="44"/>
      <c r="D62" s="17"/>
      <c r="E62" s="6" t="s">
        <v>19</v>
      </c>
      <c r="F62" s="6">
        <v>6500</v>
      </c>
      <c r="G62" s="6"/>
    </row>
    <row r="63" spans="1:7" x14ac:dyDescent="0.3">
      <c r="D63" s="17"/>
      <c r="E63" s="6" t="s">
        <v>18</v>
      </c>
      <c r="F63" s="6">
        <v>7500</v>
      </c>
      <c r="G63" s="6"/>
    </row>
    <row r="64" spans="1:7" ht="19.5" thickBot="1" x14ac:dyDescent="0.35">
      <c r="D64" s="17"/>
      <c r="E64" s="6" t="s">
        <v>17</v>
      </c>
      <c r="F64" s="6">
        <v>9500</v>
      </c>
      <c r="G64" s="6"/>
    </row>
    <row r="65" spans="1:7" ht="18.75" customHeight="1" x14ac:dyDescent="0.3">
      <c r="A65" s="95" t="s">
        <v>56</v>
      </c>
      <c r="B65" s="95"/>
      <c r="C65" s="95"/>
      <c r="D65" s="17"/>
      <c r="E65" s="6" t="s">
        <v>16</v>
      </c>
      <c r="F65" s="6">
        <v>10500</v>
      </c>
      <c r="G65" s="6"/>
    </row>
    <row r="66" spans="1:7" x14ac:dyDescent="0.3">
      <c r="A66" s="96"/>
      <c r="B66" s="96"/>
      <c r="C66" s="96"/>
      <c r="D66" s="17"/>
      <c r="E66" s="6" t="s">
        <v>15</v>
      </c>
      <c r="F66" s="6">
        <v>12500</v>
      </c>
      <c r="G66" s="6"/>
    </row>
    <row r="67" spans="1:7" x14ac:dyDescent="0.3">
      <c r="A67" s="96"/>
      <c r="B67" s="96"/>
      <c r="C67" s="96"/>
      <c r="D67" s="17"/>
      <c r="E67" s="6" t="s">
        <v>4</v>
      </c>
      <c r="F67" s="6">
        <v>20500</v>
      </c>
      <c r="G67" s="6"/>
    </row>
    <row r="68" spans="1:7" x14ac:dyDescent="0.3">
      <c r="A68" s="96"/>
      <c r="B68" s="96"/>
      <c r="C68" s="96"/>
      <c r="D68" s="17"/>
      <c r="E68" s="6"/>
      <c r="F68" s="6"/>
      <c r="G68" s="6"/>
    </row>
    <row r="69" spans="1:7" ht="18.75" customHeight="1" x14ac:dyDescent="0.25">
      <c r="A69" s="96"/>
      <c r="B69" s="96"/>
      <c r="C69" s="96"/>
    </row>
  </sheetData>
  <mergeCells count="21">
    <mergeCell ref="F28:M29"/>
    <mergeCell ref="J31:K31"/>
    <mergeCell ref="F27:M27"/>
    <mergeCell ref="L31:M31"/>
    <mergeCell ref="A65:C69"/>
    <mergeCell ref="A39:C39"/>
    <mergeCell ref="A54:B54"/>
    <mergeCell ref="A49:C49"/>
    <mergeCell ref="B2:C2"/>
    <mergeCell ref="A16:C16"/>
    <mergeCell ref="A27:C27"/>
    <mergeCell ref="A32:C32"/>
    <mergeCell ref="B23:C23"/>
    <mergeCell ref="B24:C24"/>
    <mergeCell ref="B5:C11"/>
    <mergeCell ref="B17:C17"/>
    <mergeCell ref="B18:C18"/>
    <mergeCell ref="B19:C19"/>
    <mergeCell ref="B20:C20"/>
    <mergeCell ref="B22:C22"/>
    <mergeCell ref="B21:C21"/>
  </mergeCells>
  <dataValidations count="4">
    <dataValidation type="list" operator="equal" allowBlank="1" showInputMessage="1" showErrorMessage="1" sqref="B24" xr:uid="{00000000-0002-0000-0000-000000000000}">
      <formula1>$E$10:$E$11</formula1>
    </dataValidation>
    <dataValidation type="list" allowBlank="1" showInputMessage="1" showErrorMessage="1" sqref="B60" xr:uid="{00000000-0002-0000-0000-000001000000}">
      <formula1>E60:E68</formula1>
    </dataValidation>
    <dataValidation type="list" allowBlank="1" showInputMessage="1" showErrorMessage="1" sqref="B57:B58" xr:uid="{00000000-0002-0000-0000-000002000000}">
      <formula1>E57:E67</formula1>
    </dataValidation>
    <dataValidation type="list" allowBlank="1" showInputMessage="1" showErrorMessage="1" sqref="B59" xr:uid="{00000000-0002-0000-0000-000003000000}">
      <formula1>E59:E68</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CoA</vt:lpstr>
      <vt:lpstr>CoA!Print_Area</vt:lpstr>
    </vt:vector>
  </TitlesOfParts>
  <Company>City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University of London</dc:creator>
  <cp:lastModifiedBy>Amoako, Nana</cp:lastModifiedBy>
  <dcterms:created xsi:type="dcterms:W3CDTF">2018-03-29T09:27:11Z</dcterms:created>
  <dcterms:modified xsi:type="dcterms:W3CDTF">2023-03-27T10:08:49Z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6c24981-b6df-48f8-949b-0896357b9b03_Enabled">
    <vt:lpwstr>true</vt:lpwstr>
  </property>
  <property fmtid="{D5CDD505-2E9C-101B-9397-08002B2CF9AE}" pid="3" name="MSIP_Label_06c24981-b6df-48f8-949b-0896357b9b03_SetDate">
    <vt:lpwstr>2022-02-28T12:35:32Z</vt:lpwstr>
  </property>
  <property fmtid="{D5CDD505-2E9C-101B-9397-08002B2CF9AE}" pid="4" name="MSIP_Label_06c24981-b6df-48f8-949b-0896357b9b03_Method">
    <vt:lpwstr>Privileged</vt:lpwstr>
  </property>
  <property fmtid="{D5CDD505-2E9C-101B-9397-08002B2CF9AE}" pid="5" name="MSIP_Label_06c24981-b6df-48f8-949b-0896357b9b03_Name">
    <vt:lpwstr>Official</vt:lpwstr>
  </property>
  <property fmtid="{D5CDD505-2E9C-101B-9397-08002B2CF9AE}" pid="6" name="MSIP_Label_06c24981-b6df-48f8-949b-0896357b9b03_SiteId">
    <vt:lpwstr>dd615949-5bd0-4da0-ac52-28ef8d336373</vt:lpwstr>
  </property>
  <property fmtid="{D5CDD505-2E9C-101B-9397-08002B2CF9AE}" pid="7" name="MSIP_Label_06c24981-b6df-48f8-949b-0896357b9b03_ActionId">
    <vt:lpwstr>4031d333-8ca7-44c7-a799-32c864b5d50f</vt:lpwstr>
  </property>
  <property fmtid="{D5CDD505-2E9C-101B-9397-08002B2CF9AE}" pid="8" name="MSIP_Label_06c24981-b6df-48f8-949b-0896357b9b03_ContentBits">
    <vt:lpwstr>0</vt:lpwstr>
  </property>
</Properties>
</file>